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9014" windowHeight="6702"/>
  </bookViews>
  <sheets>
    <sheet name="Data and Analysis" sheetId="1" r:id="rId1"/>
    <sheet name="Result Chart" sheetId="4" r:id="rId2"/>
  </sheets>
  <calcPr calcId="145621"/>
</workbook>
</file>

<file path=xl/calcChain.xml><?xml version="1.0" encoding="utf-8"?>
<calcChain xmlns="http://schemas.openxmlformats.org/spreadsheetml/2006/main">
  <c r="C27" i="1" l="1"/>
  <c r="F21" i="1"/>
  <c r="F22" i="1"/>
  <c r="F23" i="1"/>
  <c r="F24" i="1"/>
  <c r="F25" i="1" s="1"/>
  <c r="E28" i="1" l="1"/>
  <c r="C28" i="1"/>
  <c r="E27" i="1"/>
  <c r="E26" i="1"/>
  <c r="C26" i="1"/>
  <c r="E25" i="1"/>
  <c r="E24" i="1"/>
  <c r="E23" i="1"/>
  <c r="E22" i="1"/>
  <c r="E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D5" i="1"/>
</calcChain>
</file>

<file path=xl/sharedStrings.xml><?xml version="1.0" encoding="utf-8"?>
<sst xmlns="http://schemas.openxmlformats.org/spreadsheetml/2006/main" count="11" uniqueCount="11">
  <si>
    <t>Years</t>
  </si>
  <si>
    <t>NPV</t>
  </si>
  <si>
    <t>IRR</t>
  </si>
  <si>
    <t>EAA</t>
  </si>
  <si>
    <t>Result</t>
  </si>
  <si>
    <t>HO 210002b – THE TEXTILE COMPANY - EVALUATING ALTERNATIVES- Solution</t>
  </si>
  <si>
    <t>Cum- Local</t>
  </si>
  <si>
    <t>Cum- Imported</t>
  </si>
  <si>
    <t>1- It is recommended to opt for Option-2 due to better NPV and EAA. Moreover, this option has longer life which means this shall require reinvestment later compared to Option-1.
2- If company is planning to expire the Stenter within next 8 years, then company should opt for Option-1 as within 8 years life, option-1 is more feasible as per the Result Chart. 
3- In case if Stenter will be operational even after 8 years then Option-2 should be opted.</t>
  </si>
  <si>
    <t>Local Heat Exchanger</t>
  </si>
  <si>
    <t>Imported Heat Exchanger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</si>
</sst>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$-409]* #,##0.00_ ;_-[$$-409]* \-#,##0.00\ ;_-[$$-409]* &quot;-&quot;??_ ;_-@_ "/>
    <numFmt numFmtId="165" formatCode="_-[$$-409]* #,##0_ ;_-[$$-409]* \-#,##0\ ;_-[$$-409]* &quot;-&quot;??_ ;_-@_ "/>
    <numFmt numFmtId="166" formatCode="_-* #,##0_-;\-* #,##0_-;_-* &quot;-&quot;??_-;_-@_-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5" fontId="2" fillId="0" borderId="1" xfId="0" applyNumberFormat="1" applyFont="1" applyBorder="1"/>
    <xf numFmtId="165" fontId="2" fillId="2" borderId="1" xfId="0" applyNumberFormat="1" applyFont="1" applyFill="1" applyBorder="1"/>
    <xf numFmtId="10" fontId="2" fillId="2" borderId="1" xfId="0" applyNumberFormat="1" applyFont="1" applyFill="1" applyBorder="1"/>
    <xf numFmtId="10" fontId="2" fillId="0" borderId="1" xfId="0" applyNumberFormat="1" applyFont="1" applyBorder="1"/>
    <xf numFmtId="166" fontId="2" fillId="0" borderId="1" xfId="1" applyNumberFormat="1" applyFont="1" applyBorder="1"/>
    <xf numFmtId="166" fontId="2" fillId="2" borderId="1" xfId="1" applyNumberFormat="1" applyFont="1" applyFill="1" applyBorder="1"/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Cash flow of both alternatives for Stenter heat recovery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and Analysis'!$C$4</c:f>
              <c:strCache>
                <c:ptCount val="1"/>
                <c:pt idx="0">
                  <c:v>Local Heat Exchanger</c:v>
                </c:pt>
              </c:strCache>
            </c:strRef>
          </c:tx>
          <c:invertIfNegative val="0"/>
          <c:cat>
            <c:numRef>
              <c:f>'Data and Analysis'!$B$5:$B$25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'Data and Analysis'!$C$5:$C$25</c:f>
              <c:numCache>
                <c:formatCode>_-[$$-409]* #,##0.00_ ;_-[$$-409]* \-#,##0.00\ ;_-[$$-409]* "-"??_ ;_-@_ </c:formatCode>
                <c:ptCount val="21"/>
                <c:pt idx="0">
                  <c:v>-30000</c:v>
                </c:pt>
                <c:pt idx="1">
                  <c:v>17838</c:v>
                </c:pt>
                <c:pt idx="2">
                  <c:v>17838</c:v>
                </c:pt>
                <c:pt idx="3">
                  <c:v>17838</c:v>
                </c:pt>
                <c:pt idx="4">
                  <c:v>17838</c:v>
                </c:pt>
                <c:pt idx="5">
                  <c:v>17838</c:v>
                </c:pt>
                <c:pt idx="6">
                  <c:v>17838</c:v>
                </c:pt>
                <c:pt idx="7">
                  <c:v>17838</c:v>
                </c:pt>
                <c:pt idx="8">
                  <c:v>17838</c:v>
                </c:pt>
                <c:pt idx="9">
                  <c:v>17838</c:v>
                </c:pt>
                <c:pt idx="10">
                  <c:v>17838</c:v>
                </c:pt>
                <c:pt idx="11">
                  <c:v>17838</c:v>
                </c:pt>
                <c:pt idx="12">
                  <c:v>17838</c:v>
                </c:pt>
                <c:pt idx="13">
                  <c:v>17838</c:v>
                </c:pt>
                <c:pt idx="14">
                  <c:v>17838</c:v>
                </c:pt>
                <c:pt idx="15">
                  <c:v>17838</c:v>
                </c:pt>
              </c:numCache>
            </c:numRef>
          </c:val>
        </c:ser>
        <c:ser>
          <c:idx val="2"/>
          <c:order val="2"/>
          <c:tx>
            <c:strRef>
              <c:f>'Data and Analysis'!$E$4</c:f>
              <c:strCache>
                <c:ptCount val="1"/>
                <c:pt idx="0">
                  <c:v>Imported Heat Exchanger</c:v>
                </c:pt>
              </c:strCache>
            </c:strRef>
          </c:tx>
          <c:invertIfNegative val="0"/>
          <c:cat>
            <c:numRef>
              <c:f>'Data and Analysis'!$B$5:$B$25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'Data and Analysis'!$E$5:$E$25</c:f>
              <c:numCache>
                <c:formatCode>_-[$$-409]* #,##0.00_ ;_-[$$-409]* \-#,##0.00\ ;_-[$$-409]* "-"??_ ;_-@_ </c:formatCode>
                <c:ptCount val="21"/>
                <c:pt idx="0">
                  <c:v>-75000</c:v>
                </c:pt>
                <c:pt idx="1">
                  <c:v>23500</c:v>
                </c:pt>
                <c:pt idx="2">
                  <c:v>23500</c:v>
                </c:pt>
                <c:pt idx="3">
                  <c:v>23500</c:v>
                </c:pt>
                <c:pt idx="4">
                  <c:v>23500</c:v>
                </c:pt>
                <c:pt idx="5">
                  <c:v>23500</c:v>
                </c:pt>
                <c:pt idx="6">
                  <c:v>23500</c:v>
                </c:pt>
                <c:pt idx="7">
                  <c:v>23500</c:v>
                </c:pt>
                <c:pt idx="8">
                  <c:v>23500</c:v>
                </c:pt>
                <c:pt idx="9">
                  <c:v>23500</c:v>
                </c:pt>
                <c:pt idx="10">
                  <c:v>23500</c:v>
                </c:pt>
                <c:pt idx="11">
                  <c:v>23500</c:v>
                </c:pt>
                <c:pt idx="12">
                  <c:v>23500</c:v>
                </c:pt>
                <c:pt idx="13">
                  <c:v>23500</c:v>
                </c:pt>
                <c:pt idx="14">
                  <c:v>23500</c:v>
                </c:pt>
                <c:pt idx="15">
                  <c:v>23500</c:v>
                </c:pt>
                <c:pt idx="16">
                  <c:v>23500</c:v>
                </c:pt>
                <c:pt idx="17">
                  <c:v>23500</c:v>
                </c:pt>
                <c:pt idx="18">
                  <c:v>23500</c:v>
                </c:pt>
                <c:pt idx="19">
                  <c:v>23500</c:v>
                </c:pt>
                <c:pt idx="20">
                  <c:v>23500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48832"/>
        <c:axId val="149850752"/>
      </c:barChart>
      <c:lineChart>
        <c:grouping val="standard"/>
        <c:varyColors val="0"/>
        <c:ser>
          <c:idx val="1"/>
          <c:order val="1"/>
          <c:tx>
            <c:strRef>
              <c:f>'Data and Analysis'!$D$4</c:f>
              <c:strCache>
                <c:ptCount val="1"/>
                <c:pt idx="0">
                  <c:v>Cum- Local</c:v>
                </c:pt>
              </c:strCache>
            </c:strRef>
          </c:tx>
          <c:marker>
            <c:symbol val="none"/>
          </c:marker>
          <c:val>
            <c:numRef>
              <c:f>'Data and Analysis'!$D$5:$D$25</c:f>
              <c:numCache>
                <c:formatCode>_-[$$-409]* #,##0.00_ ;_-[$$-409]* \-#,##0.00\ ;_-[$$-409]* "-"??_ ;_-@_ </c:formatCode>
                <c:ptCount val="21"/>
                <c:pt idx="0">
                  <c:v>-30000</c:v>
                </c:pt>
                <c:pt idx="1">
                  <c:v>-12162</c:v>
                </c:pt>
                <c:pt idx="2">
                  <c:v>5676</c:v>
                </c:pt>
                <c:pt idx="3">
                  <c:v>23514</c:v>
                </c:pt>
                <c:pt idx="4">
                  <c:v>41352</c:v>
                </c:pt>
                <c:pt idx="5">
                  <c:v>59190</c:v>
                </c:pt>
                <c:pt idx="6">
                  <c:v>77028</c:v>
                </c:pt>
                <c:pt idx="7">
                  <c:v>94866</c:v>
                </c:pt>
                <c:pt idx="8">
                  <c:v>112704</c:v>
                </c:pt>
                <c:pt idx="9">
                  <c:v>130542</c:v>
                </c:pt>
                <c:pt idx="10">
                  <c:v>148380</c:v>
                </c:pt>
                <c:pt idx="11">
                  <c:v>166218</c:v>
                </c:pt>
                <c:pt idx="12">
                  <c:v>184056</c:v>
                </c:pt>
                <c:pt idx="13">
                  <c:v>201894</c:v>
                </c:pt>
                <c:pt idx="14">
                  <c:v>219732</c:v>
                </c:pt>
                <c:pt idx="15">
                  <c:v>237570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and Analysis'!$F$4</c:f>
              <c:strCache>
                <c:ptCount val="1"/>
                <c:pt idx="0">
                  <c:v>Cum- Imported</c:v>
                </c:pt>
              </c:strCache>
            </c:strRef>
          </c:tx>
          <c:marker>
            <c:symbol val="none"/>
          </c:marker>
          <c:val>
            <c:numRef>
              <c:f>'Data and Analysis'!$F$5:$F$25</c:f>
              <c:numCache>
                <c:formatCode>_-[$$-409]* #,##0.00_ ;_-[$$-409]* \-#,##0.00\ ;_-[$$-409]* "-"??_ ;_-@_ </c:formatCode>
                <c:ptCount val="21"/>
                <c:pt idx="0">
                  <c:v>-75000</c:v>
                </c:pt>
                <c:pt idx="1">
                  <c:v>-51500</c:v>
                </c:pt>
                <c:pt idx="2">
                  <c:v>-28000</c:v>
                </c:pt>
                <c:pt idx="3">
                  <c:v>-4500</c:v>
                </c:pt>
                <c:pt idx="4">
                  <c:v>19000</c:v>
                </c:pt>
                <c:pt idx="5">
                  <c:v>42500</c:v>
                </c:pt>
                <c:pt idx="6">
                  <c:v>66000</c:v>
                </c:pt>
                <c:pt idx="7">
                  <c:v>89500</c:v>
                </c:pt>
                <c:pt idx="8">
                  <c:v>113000</c:v>
                </c:pt>
                <c:pt idx="9">
                  <c:v>136500</c:v>
                </c:pt>
                <c:pt idx="10">
                  <c:v>160000</c:v>
                </c:pt>
                <c:pt idx="11">
                  <c:v>183500</c:v>
                </c:pt>
                <c:pt idx="12">
                  <c:v>207000</c:v>
                </c:pt>
                <c:pt idx="13">
                  <c:v>230500</c:v>
                </c:pt>
                <c:pt idx="14">
                  <c:v>254000</c:v>
                </c:pt>
                <c:pt idx="15">
                  <c:v>277500</c:v>
                </c:pt>
                <c:pt idx="16">
                  <c:v>301000</c:v>
                </c:pt>
                <c:pt idx="17">
                  <c:v>324500</c:v>
                </c:pt>
                <c:pt idx="18">
                  <c:v>348000</c:v>
                </c:pt>
                <c:pt idx="19">
                  <c:v>371500</c:v>
                </c:pt>
                <c:pt idx="20">
                  <c:v>395000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48832"/>
        <c:axId val="149850752"/>
      </c:lineChart>
      <c:catAx>
        <c:axId val="14984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850752"/>
        <c:crosses val="autoZero"/>
        <c:auto val="1"/>
        <c:lblAlgn val="ctr"/>
        <c:lblOffset val="100"/>
        <c:noMultiLvlLbl val="0"/>
      </c:catAx>
      <c:valAx>
        <c:axId val="14985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USD</a:t>
                </a:r>
              </a:p>
            </c:rich>
          </c:tx>
          <c:layout/>
          <c:overlay val="0"/>
        </c:title>
        <c:numFmt formatCode="_-[$$-409]* #,##0.00_ ;_-[$$-409]* \-#,##0.00\ ;_-[$$-409]* &quot;-&quot;??_ ;_-@_ " sourceLinked="1"/>
        <c:majorTickMark val="out"/>
        <c:minorTickMark val="none"/>
        <c:tickLblPos val="nextTo"/>
        <c:crossAx val="14984883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073" cy="62911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0.50492</cdr:x>
      <cdr:y>0.6552</cdr:y>
    </cdr:from>
    <cdr:to>
      <cdr:x>0.50492</cdr:x>
      <cdr:y>0.8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372970" y="4117075"/>
          <a:ext cx="0" cy="9098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0.1845</cdr:x>
      <cdr:y>0.6552</cdr:y>
    </cdr:from>
    <cdr:to>
      <cdr:x>0.50361</cdr:x>
      <cdr:y>0.65611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1597925" y="4117075"/>
          <a:ext cx="2763672" cy="56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0.39943</cdr:x>
      <cdr:y>0.57488</cdr:y>
    </cdr:from>
    <cdr:to>
      <cdr:x>0.56734</cdr:x>
      <cdr:y>0.64448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3119" y="3616657"/>
          <a:ext cx="1455761" cy="437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>
              <a:solidFill>
                <a:schemeClr val="accent6">
                  <a:lumMod val="75000"/>
                </a:schemeClr>
              </a:solidFill>
            </a:rPr>
            <a:t>Break-even among both options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Layout" zoomScaleNormal="100" workbookViewId="0">
      <selection activeCell="F32" sqref="F32"/>
    </sheetView>
  </sheetViews>
  <sheetFormatPr defaultColWidth="0" defaultRowHeight="14.4" zeroHeight="1" x14ac:dyDescent="0.55000000000000004"/>
  <cols>
    <col min="1" max="1" width="8.26171875" customWidth="1"/>
    <col min="2" max="2" width="8.83984375" customWidth="1"/>
    <col min="3" max="3" width="15.9453125" customWidth="1"/>
    <col min="4" max="4" width="13.47265625" customWidth="1"/>
    <col min="5" max="5" width="16.9453125" customWidth="1"/>
    <col min="6" max="6" width="14.5234375" customWidth="1"/>
    <col min="7" max="7" width="8" customWidth="1"/>
    <col min="8" max="9" width="0" hidden="1" customWidth="1"/>
    <col min="10" max="16384" width="8.83984375" hidden="1"/>
  </cols>
  <sheetData>
    <row r="1" spans="2:6" ht="15.3" x14ac:dyDescent="0.55000000000000004">
      <c r="B1" s="1" t="s">
        <v>5</v>
      </c>
    </row>
    <row r="2" spans="2:6" ht="15.3" x14ac:dyDescent="0.55000000000000004">
      <c r="B2" s="2"/>
    </row>
    <row r="3" spans="2:6" x14ac:dyDescent="0.55000000000000004"/>
    <row r="4" spans="2:6" s="15" customFormat="1" ht="28.8" x14ac:dyDescent="0.55000000000000004">
      <c r="B4" s="13" t="s">
        <v>0</v>
      </c>
      <c r="C4" s="13" t="s">
        <v>9</v>
      </c>
      <c r="D4" s="14" t="s">
        <v>6</v>
      </c>
      <c r="E4" s="13" t="s">
        <v>10</v>
      </c>
      <c r="F4" s="14" t="s">
        <v>7</v>
      </c>
    </row>
    <row r="5" spans="2:6" x14ac:dyDescent="0.55000000000000004">
      <c r="B5" s="4">
        <v>0</v>
      </c>
      <c r="C5" s="5">
        <v>-30000</v>
      </c>
      <c r="D5" s="5">
        <f>C5</f>
        <v>-30000</v>
      </c>
      <c r="E5" s="5">
        <v>-75000</v>
      </c>
      <c r="F5" s="5">
        <f>E5</f>
        <v>-75000</v>
      </c>
    </row>
    <row r="6" spans="2:6" x14ac:dyDescent="0.55000000000000004">
      <c r="B6" s="4">
        <v>1</v>
      </c>
      <c r="C6" s="5">
        <f>20000-2162</f>
        <v>17838</v>
      </c>
      <c r="D6" s="5">
        <f t="shared" ref="D6:D20" si="0">D5+C6</f>
        <v>-12162</v>
      </c>
      <c r="E6" s="5">
        <f>25000-1500</f>
        <v>23500</v>
      </c>
      <c r="F6" s="5">
        <f t="shared" ref="F6:F25" si="1">F5+E6</f>
        <v>-51500</v>
      </c>
    </row>
    <row r="7" spans="2:6" x14ac:dyDescent="0.55000000000000004">
      <c r="B7" s="4">
        <v>2</v>
      </c>
      <c r="C7" s="5">
        <f t="shared" ref="C7:C20" si="2">20000-2162</f>
        <v>17838</v>
      </c>
      <c r="D7" s="5">
        <f t="shared" si="0"/>
        <v>5676</v>
      </c>
      <c r="E7" s="5">
        <f t="shared" ref="E7:E25" si="3">25000-1500</f>
        <v>23500</v>
      </c>
      <c r="F7" s="5">
        <f t="shared" si="1"/>
        <v>-28000</v>
      </c>
    </row>
    <row r="8" spans="2:6" x14ac:dyDescent="0.55000000000000004">
      <c r="B8" s="4">
        <v>3</v>
      </c>
      <c r="C8" s="5">
        <f t="shared" si="2"/>
        <v>17838</v>
      </c>
      <c r="D8" s="5">
        <f t="shared" si="0"/>
        <v>23514</v>
      </c>
      <c r="E8" s="5">
        <f t="shared" si="3"/>
        <v>23500</v>
      </c>
      <c r="F8" s="5">
        <f t="shared" si="1"/>
        <v>-4500</v>
      </c>
    </row>
    <row r="9" spans="2:6" x14ac:dyDescent="0.55000000000000004">
      <c r="B9" s="4">
        <v>4</v>
      </c>
      <c r="C9" s="5">
        <f t="shared" si="2"/>
        <v>17838</v>
      </c>
      <c r="D9" s="5">
        <f t="shared" si="0"/>
        <v>41352</v>
      </c>
      <c r="E9" s="5">
        <f t="shared" si="3"/>
        <v>23500</v>
      </c>
      <c r="F9" s="5">
        <f t="shared" si="1"/>
        <v>19000</v>
      </c>
    </row>
    <row r="10" spans="2:6" x14ac:dyDescent="0.55000000000000004">
      <c r="B10" s="4">
        <v>5</v>
      </c>
      <c r="C10" s="5">
        <f t="shared" si="2"/>
        <v>17838</v>
      </c>
      <c r="D10" s="5">
        <f t="shared" si="0"/>
        <v>59190</v>
      </c>
      <c r="E10" s="5">
        <f t="shared" si="3"/>
        <v>23500</v>
      </c>
      <c r="F10" s="5">
        <f t="shared" si="1"/>
        <v>42500</v>
      </c>
    </row>
    <row r="11" spans="2:6" x14ac:dyDescent="0.55000000000000004">
      <c r="B11" s="4">
        <v>6</v>
      </c>
      <c r="C11" s="5">
        <f t="shared" si="2"/>
        <v>17838</v>
      </c>
      <c r="D11" s="5">
        <f t="shared" si="0"/>
        <v>77028</v>
      </c>
      <c r="E11" s="5">
        <f t="shared" si="3"/>
        <v>23500</v>
      </c>
      <c r="F11" s="5">
        <f t="shared" si="1"/>
        <v>66000</v>
      </c>
    </row>
    <row r="12" spans="2:6" x14ac:dyDescent="0.55000000000000004">
      <c r="B12" s="4">
        <v>7</v>
      </c>
      <c r="C12" s="5">
        <f t="shared" si="2"/>
        <v>17838</v>
      </c>
      <c r="D12" s="5">
        <f t="shared" si="0"/>
        <v>94866</v>
      </c>
      <c r="E12" s="5">
        <f t="shared" si="3"/>
        <v>23500</v>
      </c>
      <c r="F12" s="5">
        <f t="shared" si="1"/>
        <v>89500</v>
      </c>
    </row>
    <row r="13" spans="2:6" x14ac:dyDescent="0.55000000000000004">
      <c r="B13" s="4">
        <v>8</v>
      </c>
      <c r="C13" s="5">
        <f t="shared" si="2"/>
        <v>17838</v>
      </c>
      <c r="D13" s="5">
        <f t="shared" si="0"/>
        <v>112704</v>
      </c>
      <c r="E13" s="5">
        <f t="shared" si="3"/>
        <v>23500</v>
      </c>
      <c r="F13" s="5">
        <f t="shared" si="1"/>
        <v>113000</v>
      </c>
    </row>
    <row r="14" spans="2:6" x14ac:dyDescent="0.55000000000000004">
      <c r="B14" s="4">
        <v>9</v>
      </c>
      <c r="C14" s="5">
        <f t="shared" si="2"/>
        <v>17838</v>
      </c>
      <c r="D14" s="5">
        <f t="shared" si="0"/>
        <v>130542</v>
      </c>
      <c r="E14" s="5">
        <f t="shared" si="3"/>
        <v>23500</v>
      </c>
      <c r="F14" s="5">
        <f t="shared" si="1"/>
        <v>136500</v>
      </c>
    </row>
    <row r="15" spans="2:6" x14ac:dyDescent="0.55000000000000004">
      <c r="B15" s="4">
        <v>10</v>
      </c>
      <c r="C15" s="5">
        <f t="shared" si="2"/>
        <v>17838</v>
      </c>
      <c r="D15" s="5">
        <f t="shared" si="0"/>
        <v>148380</v>
      </c>
      <c r="E15" s="5">
        <f t="shared" si="3"/>
        <v>23500</v>
      </c>
      <c r="F15" s="5">
        <f t="shared" si="1"/>
        <v>160000</v>
      </c>
    </row>
    <row r="16" spans="2:6" x14ac:dyDescent="0.55000000000000004">
      <c r="B16" s="4">
        <v>11</v>
      </c>
      <c r="C16" s="5">
        <f t="shared" si="2"/>
        <v>17838</v>
      </c>
      <c r="D16" s="5">
        <f t="shared" si="0"/>
        <v>166218</v>
      </c>
      <c r="E16" s="5">
        <f t="shared" si="3"/>
        <v>23500</v>
      </c>
      <c r="F16" s="5">
        <f t="shared" si="1"/>
        <v>183500</v>
      </c>
    </row>
    <row r="17" spans="1:7" x14ac:dyDescent="0.55000000000000004">
      <c r="B17" s="4">
        <v>12</v>
      </c>
      <c r="C17" s="5">
        <f t="shared" si="2"/>
        <v>17838</v>
      </c>
      <c r="D17" s="5">
        <f t="shared" si="0"/>
        <v>184056</v>
      </c>
      <c r="E17" s="5">
        <f t="shared" si="3"/>
        <v>23500</v>
      </c>
      <c r="F17" s="5">
        <f t="shared" si="1"/>
        <v>207000</v>
      </c>
    </row>
    <row r="18" spans="1:7" x14ac:dyDescent="0.55000000000000004">
      <c r="B18" s="4">
        <v>13</v>
      </c>
      <c r="C18" s="5">
        <f t="shared" si="2"/>
        <v>17838</v>
      </c>
      <c r="D18" s="5">
        <f t="shared" si="0"/>
        <v>201894</v>
      </c>
      <c r="E18" s="5">
        <f t="shared" si="3"/>
        <v>23500</v>
      </c>
      <c r="F18" s="5">
        <f t="shared" si="1"/>
        <v>230500</v>
      </c>
    </row>
    <row r="19" spans="1:7" x14ac:dyDescent="0.55000000000000004">
      <c r="B19" s="4">
        <v>14</v>
      </c>
      <c r="C19" s="5">
        <f t="shared" si="2"/>
        <v>17838</v>
      </c>
      <c r="D19" s="5">
        <f t="shared" si="0"/>
        <v>219732</v>
      </c>
      <c r="E19" s="5">
        <f t="shared" si="3"/>
        <v>23500</v>
      </c>
      <c r="F19" s="5">
        <f t="shared" si="1"/>
        <v>254000</v>
      </c>
    </row>
    <row r="20" spans="1:7" x14ac:dyDescent="0.55000000000000004">
      <c r="B20" s="4">
        <v>15</v>
      </c>
      <c r="C20" s="5">
        <f t="shared" si="2"/>
        <v>17838</v>
      </c>
      <c r="D20" s="5">
        <f t="shared" si="0"/>
        <v>237570</v>
      </c>
      <c r="E20" s="5">
        <f t="shared" si="3"/>
        <v>23500</v>
      </c>
      <c r="F20" s="5">
        <f t="shared" si="1"/>
        <v>277500</v>
      </c>
    </row>
    <row r="21" spans="1:7" x14ac:dyDescent="0.55000000000000004">
      <c r="B21" s="4">
        <v>16</v>
      </c>
      <c r="C21" s="5"/>
      <c r="D21" s="4"/>
      <c r="E21" s="5">
        <f t="shared" si="3"/>
        <v>23500</v>
      </c>
      <c r="F21" s="5">
        <f t="shared" si="1"/>
        <v>301000</v>
      </c>
    </row>
    <row r="22" spans="1:7" x14ac:dyDescent="0.55000000000000004">
      <c r="B22" s="4">
        <v>17</v>
      </c>
      <c r="C22" s="5"/>
      <c r="D22" s="4"/>
      <c r="E22" s="5">
        <f t="shared" si="3"/>
        <v>23500</v>
      </c>
      <c r="F22" s="5">
        <f t="shared" si="1"/>
        <v>324500</v>
      </c>
    </row>
    <row r="23" spans="1:7" x14ac:dyDescent="0.55000000000000004">
      <c r="B23" s="4">
        <v>18</v>
      </c>
      <c r="C23" s="5"/>
      <c r="D23" s="4"/>
      <c r="E23" s="5">
        <f t="shared" si="3"/>
        <v>23500</v>
      </c>
      <c r="F23" s="5">
        <f t="shared" si="1"/>
        <v>348000</v>
      </c>
    </row>
    <row r="24" spans="1:7" x14ac:dyDescent="0.55000000000000004">
      <c r="B24" s="4">
        <v>19</v>
      </c>
      <c r="C24" s="5"/>
      <c r="D24" s="4"/>
      <c r="E24" s="5">
        <f t="shared" si="3"/>
        <v>23500</v>
      </c>
      <c r="F24" s="5">
        <f t="shared" si="1"/>
        <v>371500</v>
      </c>
    </row>
    <row r="25" spans="1:7" x14ac:dyDescent="0.55000000000000004">
      <c r="B25" s="4">
        <v>20</v>
      </c>
      <c r="C25" s="5"/>
      <c r="D25" s="4"/>
      <c r="E25" s="5">
        <f t="shared" si="3"/>
        <v>23500</v>
      </c>
      <c r="F25" s="5">
        <f t="shared" si="1"/>
        <v>395000</v>
      </c>
    </row>
    <row r="26" spans="1:7" x14ac:dyDescent="0.55000000000000004">
      <c r="B26" s="3" t="s">
        <v>1</v>
      </c>
      <c r="C26" s="6">
        <f>NPV(0.1,C5:C25)</f>
        <v>96070.223848662295</v>
      </c>
      <c r="D26" s="4"/>
      <c r="E26" s="7">
        <f>NPV(0.1,E5:E25)</f>
        <v>113698.86128575099</v>
      </c>
      <c r="F26" s="4"/>
    </row>
    <row r="27" spans="1:7" x14ac:dyDescent="0.55000000000000004">
      <c r="B27" s="3" t="s">
        <v>2</v>
      </c>
      <c r="C27" s="8">
        <f>IRR(C5:C20,15%)</f>
        <v>0.59405464811961384</v>
      </c>
      <c r="D27" s="4"/>
      <c r="E27" s="9">
        <f>IRR(E5:E25,15%)</f>
        <v>0.31196058526564441</v>
      </c>
      <c r="F27" s="4"/>
    </row>
    <row r="28" spans="1:7" x14ac:dyDescent="0.55000000000000004">
      <c r="B28" s="3" t="s">
        <v>3</v>
      </c>
      <c r="C28" s="10">
        <f>(0.1*C26)/(1-(1.1^-15))</f>
        <v>12630.715175798929</v>
      </c>
      <c r="D28" s="4"/>
      <c r="E28" s="11">
        <f>(0.1*E26)/(1-(1.1^-20))</f>
        <v>13355.02558369004</v>
      </c>
      <c r="F28" s="4"/>
    </row>
    <row r="29" spans="1:7" x14ac:dyDescent="0.55000000000000004"/>
    <row r="30" spans="1:7" x14ac:dyDescent="0.55000000000000004"/>
    <row r="31" spans="1:7" ht="86.4" customHeight="1" x14ac:dyDescent="0.55000000000000004">
      <c r="A31" s="3" t="s">
        <v>4</v>
      </c>
      <c r="B31" s="12" t="s">
        <v>8</v>
      </c>
      <c r="C31" s="12"/>
      <c r="D31" s="12"/>
      <c r="E31" s="12"/>
      <c r="F31" s="12"/>
      <c r="G31" s="12"/>
    </row>
    <row r="32" spans="1:7" x14ac:dyDescent="0.55000000000000004"/>
    <row r="33" x14ac:dyDescent="0.55000000000000004"/>
    <row r="34" x14ac:dyDescent="0.55000000000000004"/>
    <row r="35" x14ac:dyDescent="0.55000000000000004"/>
    <row r="36" x14ac:dyDescent="0.55000000000000004"/>
    <row r="37" x14ac:dyDescent="0.55000000000000004"/>
    <row r="38" x14ac:dyDescent="0.55000000000000004"/>
    <row r="39" x14ac:dyDescent="0.55000000000000004"/>
    <row r="40" x14ac:dyDescent="0.55000000000000004"/>
    <row r="41" x14ac:dyDescent="0.55000000000000004"/>
  </sheetData>
  <mergeCells count="1">
    <mergeCell ref="B31:G31"/>
  </mergeCells>
  <pageMargins left="0.7" right="0.7" top="0.75" bottom="0.75" header="0.3" footer="0.3"/>
  <pageSetup orientation="portrait" r:id="rId1"/>
  <headerFooter>
    <oddHeader>&amp;LResourse Efficient Management of Energy (REME)</oddHeader>
    <oddFooter>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9F556B28727D41BF678EA02919B736" ma:contentTypeVersion="16" ma:contentTypeDescription="Create a new document." ma:contentTypeScope="" ma:versionID="870f47343c40c33190485a272a9fc692">
  <xsd:schema xmlns:xsd="http://www.w3.org/2001/XMLSchema" xmlns:xs="http://www.w3.org/2001/XMLSchema" xmlns:p="http://schemas.microsoft.com/office/2006/metadata/properties" xmlns:ns2="66d71d6c-58ec-4e94-8105-fc08a54179d5" xmlns:ns3="9257a8e0-d6a6-465c-bf4e-52ad8adf533b" targetNamespace="http://schemas.microsoft.com/office/2006/metadata/properties" ma:root="true" ma:fieldsID="8aa2d8614b1cd403617017587d69eaed" ns2:_="" ns3:_="">
    <xsd:import namespace="66d71d6c-58ec-4e94-8105-fc08a54179d5"/>
    <xsd:import namespace="9257a8e0-d6a6-465c-bf4e-52ad8adf53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1d6c-58ec-4e94-8105-fc08a5417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7a8e0-d6a6-465c-bf4e-52ad8adf53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7b7b0e-14a0-431e-9d14-06cbeda91bd7}" ma:internalName="TaxCatchAll" ma:showField="CatchAllData" ma:web="9257a8e0-d6a6-465c-bf4e-52ad8adf53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71d6c-58ec-4e94-8105-fc08a54179d5">
      <Terms xmlns="http://schemas.microsoft.com/office/infopath/2007/PartnerControls"/>
    </lcf76f155ced4ddcb4097134ff3c332f>
    <TaxCatchAll xmlns="9257a8e0-d6a6-465c-bf4e-52ad8adf533b" xsi:nil="true"/>
  </documentManagement>
</p:properties>
</file>

<file path=customXml/itemProps1.xml><?xml version="1.0" encoding="utf-8"?>
<ds:datastoreItem xmlns:ds="http://schemas.openxmlformats.org/officeDocument/2006/customXml" ds:itemID="{5A5B5750-5909-4F23-B8C7-2B12DD004C20}"/>
</file>

<file path=customXml/itemProps2.xml><?xml version="1.0" encoding="utf-8"?>
<ds:datastoreItem xmlns:ds="http://schemas.openxmlformats.org/officeDocument/2006/customXml" ds:itemID="{1B64BE79-ED48-4EE0-9CC0-7DD589C3907D}"/>
</file>

<file path=customXml/itemProps3.xml><?xml version="1.0" encoding="utf-8"?>
<ds:datastoreItem xmlns:ds="http://schemas.openxmlformats.org/officeDocument/2006/customXml" ds:itemID="{A5CC7337-AFEE-40BD-8C18-206CE5D8E4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and Analysis</vt:lpstr>
      <vt:lpstr>Result Chart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 Butt</dc:creator>
  <cp:lastModifiedBy>Salman Butt</cp:lastModifiedBy>
  <dcterms:created xsi:type="dcterms:W3CDTF">2021-10-11T17:55:24Z</dcterms:created>
  <dcterms:modified xsi:type="dcterms:W3CDTF">2021-10-14T07:36:00Z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0x010100059F556B28727D41BF678EA02919B736</vt:lpwstr>
  </property>
</Properties>
</file>